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mybcecatholicedu.sharepoint.com/sites/sp-sjv/staff/Admin Drive/Finance/2024 School Fees/"/>
    </mc:Choice>
  </mc:AlternateContent>
  <xr:revisionPtr revIDLastSave="2" documentId="8_{74D3617E-A100-4799-96A6-80CF5A85F6A0}" xr6:coauthVersionLast="47" xr6:coauthVersionMax="47" xr10:uidLastSave="{DA73D4E2-F558-4310-893F-558182594A4D}"/>
  <bookViews>
    <workbookView xWindow="28680" yWindow="-120" windowWidth="29040" windowHeight="15840" xr2:uid="{00000000-000D-0000-FFFF-FFFF00000000}"/>
  </bookViews>
  <sheets>
    <sheet name="Fee Calculation 2024" sheetId="8" r:id="rId1"/>
    <sheet name="Sheet1" sheetId="9" state="hidden" r:id="rId2"/>
  </sheets>
  <definedNames>
    <definedName name="_xlnm.Print_Area" localSheetId="0">'Fee Calculation 2024'!$A$1:$F$70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7" i="8" l="1"/>
  <c r="E47" i="8" s="1"/>
  <c r="D44" i="8"/>
  <c r="E44" i="8" s="1"/>
  <c r="D43" i="8"/>
  <c r="E43" i="8" s="1"/>
  <c r="D52" i="8"/>
  <c r="E52" i="8" s="1"/>
  <c r="D51" i="8"/>
  <c r="E51" i="8" s="1"/>
  <c r="D50" i="8"/>
  <c r="E50" i="8" s="1"/>
  <c r="D24" i="8"/>
  <c r="E24" i="8" s="1"/>
  <c r="D48" i="8"/>
  <c r="E48" i="8" s="1"/>
  <c r="D46" i="8"/>
  <c r="E46" i="8" s="1"/>
  <c r="D32" i="8"/>
  <c r="E32" i="8" s="1"/>
  <c r="D40" i="8"/>
  <c r="E40" i="8" s="1"/>
  <c r="D15" i="8"/>
  <c r="E15" i="8" s="1"/>
  <c r="D16" i="8"/>
  <c r="E16" i="8" s="1"/>
  <c r="D17" i="8"/>
  <c r="E17" i="8" s="1"/>
  <c r="D18" i="8"/>
  <c r="E18" i="8" s="1"/>
  <c r="D20" i="8"/>
  <c r="E20" i="8" s="1"/>
  <c r="D22" i="8"/>
  <c r="E22" i="8" s="1"/>
  <c r="D27" i="8"/>
  <c r="E27" i="8" s="1"/>
  <c r="D28" i="8"/>
  <c r="E28" i="8" s="1"/>
  <c r="D29" i="8"/>
  <c r="E29" i="8" s="1"/>
  <c r="D30" i="8"/>
  <c r="E30" i="8" s="1"/>
  <c r="D31" i="8"/>
  <c r="E31" i="8" s="1"/>
  <c r="D33" i="8"/>
  <c r="E33" i="8" s="1"/>
  <c r="D35" i="8"/>
  <c r="E35" i="8" s="1"/>
  <c r="D36" i="8"/>
  <c r="E36" i="8" s="1"/>
  <c r="D37" i="8"/>
  <c r="E37" i="8" s="1"/>
  <c r="D38" i="8"/>
  <c r="E38" i="8" s="1"/>
  <c r="D39" i="8"/>
  <c r="E39" i="8" s="1"/>
  <c r="D41" i="8"/>
  <c r="E41" i="8" s="1"/>
  <c r="E55" i="8" l="1"/>
  <c r="E61" i="8" s="1"/>
  <c r="E66" i="8" l="1"/>
  <c r="E65" i="8"/>
  <c r="E68" i="8"/>
  <c r="E67" i="8"/>
</calcChain>
</file>

<file path=xl/sharedStrings.xml><?xml version="1.0" encoding="utf-8"?>
<sst xmlns="http://schemas.openxmlformats.org/spreadsheetml/2006/main" count="76" uniqueCount="55">
  <si>
    <t xml:space="preserve">
</t>
  </si>
  <si>
    <t>Family Details</t>
  </si>
  <si>
    <t xml:space="preserve">No of Children </t>
  </si>
  <si>
    <t>Fee Category</t>
  </si>
  <si>
    <t>Description</t>
  </si>
  <si>
    <t>Fee Schedule</t>
  </si>
  <si>
    <t xml:space="preserve">Number </t>
  </si>
  <si>
    <t>Annual Fee</t>
  </si>
  <si>
    <t>Tuition Fees</t>
  </si>
  <si>
    <t xml:space="preserve">  2 Children</t>
  </si>
  <si>
    <t xml:space="preserve">  3 Children</t>
  </si>
  <si>
    <t xml:space="preserve">  4 Children or more</t>
  </si>
  <si>
    <t>Capital Levy</t>
  </si>
  <si>
    <t xml:space="preserve">per Family - Compulsory  </t>
  </si>
  <si>
    <t>P&amp;F Levy</t>
  </si>
  <si>
    <t>ICT Levy</t>
  </si>
  <si>
    <t>Student Resource Levy</t>
  </si>
  <si>
    <t>Prep</t>
  </si>
  <si>
    <t>Year 1</t>
  </si>
  <si>
    <t>Year 2</t>
  </si>
  <si>
    <t>Year 3</t>
  </si>
  <si>
    <t>Year 4</t>
  </si>
  <si>
    <t>Year 5</t>
  </si>
  <si>
    <t>Year 6</t>
  </si>
  <si>
    <t>1:1 iPad Program</t>
  </si>
  <si>
    <t>Adjustments</t>
  </si>
  <si>
    <t>Put in actual amount</t>
  </si>
  <si>
    <t>*  Deduct Credit Balance Brought Forward from previous year </t>
  </si>
  <si>
    <t>*  Add Debit Balance Brought Forward from previous year (amount still owing)</t>
  </si>
  <si>
    <t xml:space="preserve">           Annual Total including Adjustments from previous year</t>
  </si>
  <si>
    <t>Always round up the cents</t>
  </si>
  <si>
    <t>Payment Schedule</t>
  </si>
  <si>
    <r>
      <t xml:space="preserve">  Payment Frequency - </t>
    </r>
    <r>
      <rPr>
        <b/>
        <sz val="10"/>
        <rFont val="Arial"/>
        <family val="2"/>
      </rPr>
      <t>Weekly</t>
    </r>
    <r>
      <rPr>
        <sz val="10"/>
        <rFont val="Arial"/>
        <family val="2"/>
      </rPr>
      <t xml:space="preserve">              (February to November)</t>
    </r>
  </si>
  <si>
    <t>÷ 40 pmts</t>
  </si>
  <si>
    <t>Direct Debit &amp; Bpoint Forms available online</t>
  </si>
  <si>
    <r>
      <t xml:space="preserve">  Payment Frequency - </t>
    </r>
    <r>
      <rPr>
        <b/>
        <sz val="10"/>
        <rFont val="Arial"/>
        <family val="2"/>
      </rPr>
      <t>Fortnightly</t>
    </r>
    <r>
      <rPr>
        <sz val="10"/>
        <rFont val="Arial"/>
        <family val="2"/>
      </rPr>
      <t xml:space="preserve">        (February to November)</t>
    </r>
  </si>
  <si>
    <t>÷ 20 pmts</t>
  </si>
  <si>
    <t>Use the LINK below to work out your fee dates</t>
  </si>
  <si>
    <r>
      <t xml:space="preserve">  Payment Frequency - </t>
    </r>
    <r>
      <rPr>
        <b/>
        <sz val="10"/>
        <rFont val="Arial"/>
        <family val="2"/>
      </rPr>
      <t>Monthly</t>
    </r>
    <r>
      <rPr>
        <sz val="10"/>
        <rFont val="Arial"/>
        <family val="2"/>
      </rPr>
      <t xml:space="preserve">            (February to November)</t>
    </r>
  </si>
  <si>
    <t>÷ 10 pmts</t>
  </si>
  <si>
    <r>
      <t xml:space="preserve">  Payment Frequency - </t>
    </r>
    <r>
      <rPr>
        <b/>
        <sz val="10"/>
        <rFont val="Arial"/>
        <family val="2"/>
      </rPr>
      <t xml:space="preserve">Term </t>
    </r>
    <r>
      <rPr>
        <sz val="10"/>
        <rFont val="Arial"/>
        <family val="2"/>
      </rPr>
      <t xml:space="preserve">                by end of Week 4 of each Term</t>
    </r>
  </si>
  <si>
    <t>÷   4 pmts</t>
  </si>
  <si>
    <t>ADF Ready-reckoner</t>
  </si>
  <si>
    <t xml:space="preserve">Adjust for any Credit or Debit amounts from previous year </t>
  </si>
  <si>
    <t>Music Immersion Program</t>
  </si>
  <si>
    <t xml:space="preserve">  1 Child </t>
  </si>
  <si>
    <r>
      <t xml:space="preserve">         </t>
    </r>
    <r>
      <rPr>
        <b/>
        <sz val="14"/>
        <rFont val="Arial"/>
        <family val="2"/>
      </rPr>
      <t>2024 - FEE CALCULATION WORKSHEET</t>
    </r>
  </si>
  <si>
    <t>                                           TOTAL FOR 2024</t>
  </si>
  <si>
    <t>Customer #</t>
  </si>
  <si>
    <t>Fee %</t>
  </si>
  <si>
    <r>
      <t xml:space="preserve">Enter relevant data in the blue sections.        
                                                                                                                                                                                                                                                                                                                                                                           If using the Direct Debit or Credit Card regular payment method, please print &amp;/or scan your authority payment form and worksheet to the Finance Secretary at </t>
    </r>
    <r>
      <rPr>
        <b/>
        <i/>
        <sz val="12"/>
        <color rgb="FF0070C0"/>
        <rFont val="Arial"/>
        <family val="2"/>
      </rPr>
      <t>pmanfinance@bne.catholic.edu.au</t>
    </r>
    <r>
      <rPr>
        <b/>
        <i/>
        <sz val="12"/>
        <rFont val="Arial"/>
        <family val="2"/>
      </rPr>
      <t xml:space="preserve"> for processing.</t>
    </r>
  </si>
  <si>
    <t>Account Holder - Name(s)</t>
  </si>
  <si>
    <t>Student Activity Levy *</t>
  </si>
  <si>
    <t>Camp *</t>
  </si>
  <si>
    <t xml:space="preserve">                 * These costs are estimates and will be charged as each activity occurs and the total cost for the year may be higher or lower.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</si>
</sst>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&quot;$&quot;#,##0.00"/>
    <numFmt numFmtId="166" formatCode="_-[$$-409]* #,##0.00_ ;_-[$$-409]* \-#,##0.00\ ;_-[$$-409]* &quot;-&quot;??_ ;_-@_ "/>
  </numFmts>
  <fonts count="21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color theme="0" tint="-0.14999847407452621"/>
      <name val="Arial"/>
      <family val="2"/>
    </font>
    <font>
      <b/>
      <i/>
      <sz val="12"/>
      <color rgb="FFFF0000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i/>
      <sz val="12"/>
      <color rgb="FF0070C0"/>
      <name val="Arial"/>
      <family val="2"/>
    </font>
    <font>
      <sz val="10"/>
      <name val="Arial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7" fillId="0" borderId="5" xfId="0" applyFont="1" applyBorder="1"/>
    <xf numFmtId="165" fontId="4" fillId="0" borderId="5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165" fontId="4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1" fontId="7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4" fillId="6" borderId="8" xfId="0" applyFont="1" applyFill="1" applyBorder="1" applyProtection="1">
      <protection locked="0"/>
    </xf>
    <xf numFmtId="1" fontId="7" fillId="6" borderId="8" xfId="0" applyNumberFormat="1" applyFont="1" applyFill="1" applyBorder="1" applyAlignment="1" applyProtection="1">
      <alignment horizontal="center" vertical="top"/>
      <protection locked="0"/>
    </xf>
    <xf numFmtId="0" fontId="7" fillId="0" borderId="8" xfId="0" applyFont="1" applyBorder="1" applyAlignment="1">
      <alignment horizontal="center"/>
    </xf>
    <xf numFmtId="165" fontId="10" fillId="6" borderId="9" xfId="0" applyNumberFormat="1" applyFont="1" applyFill="1" applyBorder="1" applyAlignment="1" applyProtection="1">
      <alignment horizontal="center" vertical="top"/>
      <protection locked="0"/>
    </xf>
    <xf numFmtId="0" fontId="10" fillId="0" borderId="9" xfId="0" applyFont="1" applyBorder="1" applyAlignment="1">
      <alignment horizontal="center" vertical="top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3" borderId="3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/>
    </xf>
    <xf numFmtId="4" fontId="7" fillId="0" borderId="4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left" wrapText="1"/>
    </xf>
    <xf numFmtId="165" fontId="7" fillId="0" borderId="4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65" fontId="7" fillId="0" borderId="4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0" fontId="4" fillId="0" borderId="5" xfId="0" applyFont="1" applyBorder="1"/>
    <xf numFmtId="0" fontId="4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6" xfId="0" applyFont="1" applyBorder="1"/>
    <xf numFmtId="165" fontId="4" fillId="0" borderId="6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4" xfId="0" applyFont="1" applyBorder="1"/>
    <xf numFmtId="165" fontId="4" fillId="0" borderId="4" xfId="0" applyNumberFormat="1" applyFont="1" applyBorder="1" applyAlignment="1">
      <alignment horizontal="center"/>
    </xf>
    <xf numFmtId="0" fontId="4" fillId="0" borderId="12" xfId="0" applyFont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0" fontId="4" fillId="0" borderId="33" xfId="0" applyFont="1" applyBorder="1" applyAlignment="1" applyProtection="1">
      <alignment horizontal="center"/>
      <protection locked="0"/>
    </xf>
    <xf numFmtId="165" fontId="4" fillId="0" borderId="0" xfId="0" applyNumberFormat="1" applyFont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2" borderId="25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165" fontId="7" fillId="2" borderId="18" xfId="0" applyNumberFormat="1" applyFont="1" applyFill="1" applyBorder="1" applyAlignment="1">
      <alignment horizontal="center"/>
    </xf>
    <xf numFmtId="0" fontId="6" fillId="4" borderId="19" xfId="0" applyFont="1" applyFill="1" applyBorder="1"/>
    <xf numFmtId="0" fontId="4" fillId="4" borderId="0" xfId="0" applyFont="1" applyFill="1"/>
    <xf numFmtId="0" fontId="4" fillId="4" borderId="20" xfId="0" applyFont="1" applyFill="1" applyBorder="1" applyAlignment="1">
      <alignment horizontal="center"/>
    </xf>
    <xf numFmtId="166" fontId="11" fillId="6" borderId="32" xfId="1" applyNumberFormat="1" applyFont="1" applyFill="1" applyBorder="1" applyProtection="1">
      <protection locked="0"/>
    </xf>
    <xf numFmtId="165" fontId="4" fillId="2" borderId="0" xfId="1" applyNumberFormat="1" applyFont="1" applyFill="1" applyAlignment="1">
      <alignment horizontal="center"/>
    </xf>
    <xf numFmtId="0" fontId="6" fillId="4" borderId="21" xfId="0" applyFont="1" applyFill="1" applyBorder="1"/>
    <xf numFmtId="0" fontId="4" fillId="4" borderId="22" xfId="0" applyFont="1" applyFill="1" applyBorder="1"/>
    <xf numFmtId="0" fontId="4" fillId="4" borderId="23" xfId="0" applyFont="1" applyFill="1" applyBorder="1"/>
    <xf numFmtId="166" fontId="11" fillId="6" borderId="31" xfId="1" applyNumberFormat="1" applyFont="1" applyFill="1" applyBorder="1" applyProtection="1">
      <protection locked="0"/>
    </xf>
    <xf numFmtId="0" fontId="6" fillId="2" borderId="19" xfId="0" applyFont="1" applyFill="1" applyBorder="1"/>
    <xf numFmtId="164" fontId="4" fillId="2" borderId="0" xfId="1" applyFont="1" applyFill="1"/>
    <xf numFmtId="165" fontId="12" fillId="2" borderId="0" xfId="1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165" fontId="7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horizontal="left" vertical="center" wrapText="1"/>
    </xf>
    <xf numFmtId="4" fontId="4" fillId="0" borderId="0" xfId="0" applyNumberFormat="1" applyFont="1" applyAlignment="1">
      <alignment horizontal="right"/>
    </xf>
    <xf numFmtId="165" fontId="7" fillId="5" borderId="7" xfId="0" applyNumberFormat="1" applyFont="1" applyFill="1" applyBorder="1" applyAlignment="1">
      <alignment horizontal="center"/>
    </xf>
    <xf numFmtId="165" fontId="7" fillId="5" borderId="8" xfId="0" applyNumberFormat="1" applyFont="1" applyFill="1" applyBorder="1" applyAlignment="1">
      <alignment horizontal="center"/>
    </xf>
    <xf numFmtId="165" fontId="7" fillId="5" borderId="9" xfId="0" applyNumberFormat="1" applyFont="1" applyFill="1" applyBorder="1" applyAlignment="1">
      <alignment horizontal="center"/>
    </xf>
    <xf numFmtId="0" fontId="13" fillId="2" borderId="24" xfId="0" applyFont="1" applyFill="1" applyBorder="1" applyAlignment="1">
      <alignment horizontal="left"/>
    </xf>
    <xf numFmtId="0" fontId="14" fillId="0" borderId="12" xfId="0" applyFont="1" applyBorder="1" applyAlignment="1">
      <alignment horizontal="center"/>
    </xf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165" fontId="1" fillId="0" borderId="15" xfId="0" applyNumberFormat="1" applyFont="1" applyBorder="1" applyAlignment="1">
      <alignment horizontal="right"/>
    </xf>
    <xf numFmtId="0" fontId="1" fillId="0" borderId="30" xfId="0" applyFont="1" applyBorder="1"/>
    <xf numFmtId="165" fontId="1" fillId="0" borderId="16" xfId="0" applyNumberFormat="1" applyFont="1" applyBorder="1" applyAlignment="1">
      <alignment horizontal="right"/>
    </xf>
    <xf numFmtId="0" fontId="15" fillId="0" borderId="10" xfId="0" applyFont="1" applyBorder="1"/>
    <xf numFmtId="0" fontId="16" fillId="0" borderId="11" xfId="2" applyFont="1" applyBorder="1"/>
    <xf numFmtId="0" fontId="7" fillId="0" borderId="3" xfId="0" applyFont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165" fontId="17" fillId="2" borderId="17" xfId="0" applyNumberFormat="1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  <xf numFmtId="0" fontId="2" fillId="3" borderId="2" xfId="0" applyFont="1" applyFill="1" applyBorder="1"/>
    <xf numFmtId="164" fontId="2" fillId="3" borderId="13" xfId="1" applyFont="1" applyFill="1" applyBorder="1"/>
    <xf numFmtId="165" fontId="2" fillId="3" borderId="3" xfId="1" applyNumberFormat="1" applyFont="1" applyFill="1" applyBorder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left"/>
    </xf>
    <xf numFmtId="0" fontId="6" fillId="0" borderId="0" xfId="0" applyFont="1"/>
    <xf numFmtId="0" fontId="4" fillId="0" borderId="16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5" fillId="3" borderId="0" xfId="2" applyFill="1" applyProtection="1">
      <protection locked="0"/>
    </xf>
    <xf numFmtId="1" fontId="7" fillId="6" borderId="10" xfId="0" applyNumberFormat="1" applyFont="1" applyFill="1" applyBorder="1" applyAlignment="1" applyProtection="1">
      <alignment horizontal="center" vertical="top"/>
      <protection locked="0"/>
    </xf>
    <xf numFmtId="49" fontId="7" fillId="6" borderId="10" xfId="0" applyNumberFormat="1" applyFont="1" applyFill="1" applyBorder="1" applyAlignment="1" applyProtection="1">
      <alignment horizontal="center" vertical="top"/>
      <protection locked="0"/>
    </xf>
    <xf numFmtId="49" fontId="20" fillId="0" borderId="10" xfId="0" applyNumberFormat="1" applyFont="1" applyBorder="1" applyAlignment="1">
      <alignment horizontal="left" vertical="top"/>
    </xf>
    <xf numFmtId="49" fontId="7" fillId="6" borderId="35" xfId="0" applyNumberFormat="1" applyFont="1" applyFill="1" applyBorder="1" applyAlignment="1" applyProtection="1">
      <alignment horizontal="center" vertical="top"/>
      <protection locked="0"/>
    </xf>
    <xf numFmtId="1" fontId="7" fillId="6" borderId="14" xfId="0" applyNumberFormat="1" applyFont="1" applyFill="1" applyBorder="1" applyAlignment="1" applyProtection="1">
      <alignment horizontal="center" vertical="top"/>
      <protection locked="0"/>
    </xf>
    <xf numFmtId="0" fontId="7" fillId="2" borderId="3" xfId="0" applyFont="1" applyFill="1" applyBorder="1" applyAlignment="1">
      <alignment horizontal="center" vertical="center"/>
    </xf>
    <xf numFmtId="9" fontId="4" fillId="6" borderId="8" xfId="3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4" fillId="0" borderId="11" xfId="0" applyFont="1" applyBorder="1" applyAlignment="1">
      <alignment horizontal="center"/>
    </xf>
    <xf numFmtId="0" fontId="14" fillId="0" borderId="34" xfId="0" applyFont="1" applyBorder="1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99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119062</xdr:rowOff>
    </xdr:from>
    <xdr:to>
      <xdr:col>0</xdr:col>
      <xdr:colOff>1952446</xdr:colOff>
      <xdr:row>4</xdr:row>
      <xdr:rowOff>659448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119062"/>
          <a:ext cx="1428571" cy="12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risbanecatholic.us11.list-manage.com/track/click?u=bfaf02b25f02379a0f135c94d&amp;id=9590fec624&amp;e=071004066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  <pageSetUpPr fitToPage="1"/>
  </sheetPr>
  <dimension ref="A1:G74"/>
  <sheetViews>
    <sheetView tabSelected="1" topLeftCell="A42" zoomScale="85" zoomScaleNormal="85" workbookViewId="0">
      <selection activeCell="D8" sqref="D8"/>
    </sheetView>
  </sheetViews>
  <sheetFormatPr defaultColWidth="11.42578125" defaultRowHeight="15" x14ac:dyDescent="0.2"/>
  <cols>
    <col min="1" max="1" width="34.7109375" style="9" customWidth="1"/>
    <col min="2" max="2" width="63.7109375" style="77" customWidth="1"/>
    <col min="3" max="3" width="16.5703125" style="53" customWidth="1"/>
    <col min="4" max="4" width="12.140625" style="10" customWidth="1"/>
    <col min="5" max="5" width="15.28515625" style="10" customWidth="1"/>
    <col min="6" max="6" width="2" style="10" customWidth="1"/>
    <col min="7" max="16384" width="11.42578125" style="9"/>
  </cols>
  <sheetData>
    <row r="1" spans="1:7" ht="15.75" x14ac:dyDescent="0.25">
      <c r="B1" s="107"/>
      <c r="C1" s="107"/>
      <c r="D1" s="107"/>
      <c r="E1" s="107"/>
      <c r="F1" s="107"/>
      <c r="G1" s="11">
        <v>0</v>
      </c>
    </row>
    <row r="2" spans="1:7" ht="21.6" customHeight="1" x14ac:dyDescent="0.25">
      <c r="B2" s="118" t="s">
        <v>46</v>
      </c>
      <c r="C2" s="118"/>
      <c r="D2" s="118"/>
      <c r="E2" s="118"/>
      <c r="F2" s="107"/>
      <c r="G2" s="11">
        <v>1</v>
      </c>
    </row>
    <row r="3" spans="1:7" ht="13.9" customHeight="1" x14ac:dyDescent="0.25">
      <c r="B3" s="107"/>
      <c r="C3" s="107"/>
      <c r="D3" s="107"/>
      <c r="E3" s="107"/>
      <c r="F3" s="107"/>
      <c r="G3" s="11">
        <v>2</v>
      </c>
    </row>
    <row r="4" spans="1:7" ht="8.1" customHeight="1" x14ac:dyDescent="0.2">
      <c r="B4" s="122"/>
      <c r="C4" s="122"/>
      <c r="D4" s="122"/>
      <c r="E4" s="122"/>
      <c r="F4" s="108"/>
      <c r="G4" s="11">
        <v>3</v>
      </c>
    </row>
    <row r="5" spans="1:7" ht="84.95" customHeight="1" x14ac:dyDescent="0.2">
      <c r="B5" s="123" t="s">
        <v>50</v>
      </c>
      <c r="C5" s="123"/>
      <c r="D5" s="123"/>
      <c r="E5" s="123"/>
      <c r="F5" s="106"/>
      <c r="G5" s="11">
        <v>4</v>
      </c>
    </row>
    <row r="6" spans="1:7" ht="9" customHeight="1" thickBot="1" x14ac:dyDescent="0.25">
      <c r="B6" s="117" t="s">
        <v>0</v>
      </c>
      <c r="C6" s="117"/>
      <c r="D6" s="117"/>
      <c r="E6" s="117"/>
      <c r="F6" s="106"/>
      <c r="G6" s="11">
        <v>5</v>
      </c>
    </row>
    <row r="7" spans="1:7" ht="35.450000000000003" customHeight="1" thickBot="1" x14ac:dyDescent="0.25">
      <c r="A7" s="115" t="s">
        <v>1</v>
      </c>
      <c r="B7" s="12"/>
      <c r="C7" s="13" t="s">
        <v>2</v>
      </c>
      <c r="D7" s="13"/>
      <c r="E7" s="13" t="s">
        <v>49</v>
      </c>
      <c r="G7" s="11"/>
    </row>
    <row r="8" spans="1:7" ht="15.75" x14ac:dyDescent="0.25">
      <c r="A8" s="110"/>
      <c r="B8" s="114"/>
      <c r="C8" s="14">
        <v>1</v>
      </c>
      <c r="D8" s="15"/>
      <c r="E8" s="116">
        <v>1</v>
      </c>
    </row>
    <row r="9" spans="1:7" ht="15.75" x14ac:dyDescent="0.25">
      <c r="A9" s="111"/>
      <c r="B9" s="16"/>
      <c r="C9" s="17">
        <v>2</v>
      </c>
      <c r="D9" s="15"/>
    </row>
    <row r="10" spans="1:7" ht="15.75" x14ac:dyDescent="0.25">
      <c r="A10" s="112" t="s">
        <v>51</v>
      </c>
      <c r="B10" s="16"/>
      <c r="C10" s="17">
        <v>3</v>
      </c>
      <c r="D10" s="15"/>
    </row>
    <row r="11" spans="1:7" ht="15.75" x14ac:dyDescent="0.25">
      <c r="A11" s="113"/>
      <c r="B11" s="16"/>
      <c r="C11" s="17">
        <v>4</v>
      </c>
      <c r="D11" s="15"/>
    </row>
    <row r="12" spans="1:7" ht="15.6" customHeight="1" thickBot="1" x14ac:dyDescent="0.25">
      <c r="A12" s="112" t="s">
        <v>48</v>
      </c>
      <c r="B12" s="18"/>
      <c r="C12" s="19">
        <v>5</v>
      </c>
      <c r="D12" s="15"/>
    </row>
    <row r="13" spans="1:7" ht="57" customHeight="1" thickBot="1" x14ac:dyDescent="0.3">
      <c r="A13" s="20" t="s">
        <v>3</v>
      </c>
      <c r="B13" s="21" t="s">
        <v>4</v>
      </c>
      <c r="C13" s="22" t="s">
        <v>5</v>
      </c>
      <c r="D13" s="23" t="s">
        <v>6</v>
      </c>
      <c r="E13" s="24" t="s">
        <v>7</v>
      </c>
      <c r="F13" s="25"/>
    </row>
    <row r="14" spans="1:7" ht="7.15" customHeight="1" x14ac:dyDescent="0.25">
      <c r="A14" s="26"/>
      <c r="B14" s="27"/>
      <c r="C14" s="28"/>
      <c r="D14" s="29"/>
      <c r="E14" s="30"/>
      <c r="F14" s="31"/>
    </row>
    <row r="15" spans="1:7" x14ac:dyDescent="0.2">
      <c r="A15" s="3" t="s">
        <v>8</v>
      </c>
      <c r="B15" s="32" t="s">
        <v>45</v>
      </c>
      <c r="C15" s="5">
        <v>2188</v>
      </c>
      <c r="D15" s="33">
        <f>IFERROR(IF(COUNTA($D$8:$D$12)=1,"1",),)</f>
        <v>0</v>
      </c>
      <c r="E15" s="5">
        <f>C15*D15*$E$8</f>
        <v>0</v>
      </c>
      <c r="F15" s="7"/>
    </row>
    <row r="16" spans="1:7" x14ac:dyDescent="0.2">
      <c r="A16" s="3"/>
      <c r="B16" s="32" t="s">
        <v>9</v>
      </c>
      <c r="C16" s="5">
        <v>3392</v>
      </c>
      <c r="D16" s="33">
        <f>IFERROR(IF(COUNTA($D$8:$D$12)=2,"1",),)</f>
        <v>0</v>
      </c>
      <c r="E16" s="5">
        <f t="shared" ref="E16:E18" si="0">C16*D16*$E$8</f>
        <v>0</v>
      </c>
      <c r="F16" s="7"/>
    </row>
    <row r="17" spans="1:6" x14ac:dyDescent="0.2">
      <c r="A17" s="3"/>
      <c r="B17" s="32" t="s">
        <v>10</v>
      </c>
      <c r="C17" s="5">
        <v>4268</v>
      </c>
      <c r="D17" s="33">
        <f>IFERROR(IF(COUNTA($D$8:$D$12)=3,"1",),)</f>
        <v>0</v>
      </c>
      <c r="E17" s="5">
        <f t="shared" si="0"/>
        <v>0</v>
      </c>
      <c r="F17" s="7"/>
    </row>
    <row r="18" spans="1:6" ht="15.75" thickBot="1" x14ac:dyDescent="0.25">
      <c r="A18" s="34"/>
      <c r="B18" s="35" t="s">
        <v>11</v>
      </c>
      <c r="C18" s="36">
        <v>4704</v>
      </c>
      <c r="D18" s="33">
        <f>IFERROR(IF(COUNTA($D$8:$D$12)&gt;=4,"1",),)</f>
        <v>0</v>
      </c>
      <c r="E18" s="36">
        <f t="shared" si="0"/>
        <v>0</v>
      </c>
      <c r="F18" s="7"/>
    </row>
    <row r="19" spans="1:6" ht="7.9" customHeight="1" x14ac:dyDescent="0.2">
      <c r="A19" s="37"/>
      <c r="B19" s="38"/>
      <c r="C19" s="39"/>
      <c r="D19" s="40"/>
      <c r="E19" s="39"/>
      <c r="F19" s="7"/>
    </row>
    <row r="20" spans="1:6" ht="15.75" x14ac:dyDescent="0.2">
      <c r="A20" s="41" t="s">
        <v>12</v>
      </c>
      <c r="B20" s="42" t="s">
        <v>13</v>
      </c>
      <c r="C20" s="5">
        <v>668</v>
      </c>
      <c r="D20" s="33">
        <f>IFERROR(IF(COUNTA($D$8:$D$12)&gt;0,"1",),)</f>
        <v>0</v>
      </c>
      <c r="E20" s="5">
        <f>SUM(C20*D20*$E$8)</f>
        <v>0</v>
      </c>
      <c r="F20" s="7"/>
    </row>
    <row r="21" spans="1:6" ht="7.9" customHeight="1" x14ac:dyDescent="0.25">
      <c r="A21" s="3"/>
      <c r="B21" s="4"/>
      <c r="C21" s="5"/>
      <c r="D21" s="6"/>
      <c r="E21" s="5"/>
      <c r="F21" s="7"/>
    </row>
    <row r="22" spans="1:6" ht="15.75" x14ac:dyDescent="0.2">
      <c r="A22" s="41" t="s">
        <v>14</v>
      </c>
      <c r="B22" s="43" t="s">
        <v>13</v>
      </c>
      <c r="C22" s="5">
        <v>150</v>
      </c>
      <c r="D22" s="33">
        <f>IFERROR(IF(COUNTA($D$8:$D$12)&gt;0,"1",),)</f>
        <v>0</v>
      </c>
      <c r="E22" s="5">
        <f>SUM(C22*D22*$E$8)</f>
        <v>0</v>
      </c>
      <c r="F22" s="7"/>
    </row>
    <row r="23" spans="1:6" ht="15.75" x14ac:dyDescent="0.2">
      <c r="A23" s="41"/>
      <c r="B23" s="43"/>
      <c r="C23" s="5"/>
      <c r="D23" s="33"/>
      <c r="E23" s="5"/>
      <c r="F23" s="7"/>
    </row>
    <row r="24" spans="1:6" ht="15.75" x14ac:dyDescent="0.2">
      <c r="A24" s="41" t="s">
        <v>15</v>
      </c>
      <c r="B24" s="43" t="s">
        <v>13</v>
      </c>
      <c r="C24" s="5">
        <v>200</v>
      </c>
      <c r="D24" s="33">
        <f>IFERROR(IF(COUNTA($D$8:$D$12)&gt;0,"1",),)</f>
        <v>0</v>
      </c>
      <c r="E24" s="5">
        <f>SUM(C24*D24*$E$8)</f>
        <v>0</v>
      </c>
      <c r="F24" s="7"/>
    </row>
    <row r="25" spans="1:6" ht="16.5" thickBot="1" x14ac:dyDescent="0.3">
      <c r="A25" s="34"/>
      <c r="B25" s="44"/>
      <c r="C25" s="36"/>
      <c r="D25" s="45"/>
      <c r="E25" s="36"/>
      <c r="F25" s="7"/>
    </row>
    <row r="26" spans="1:6" ht="7.15" customHeight="1" x14ac:dyDescent="0.25">
      <c r="A26" s="37"/>
      <c r="B26" s="46"/>
      <c r="C26" s="39"/>
      <c r="D26" s="2"/>
      <c r="E26" s="39"/>
      <c r="F26" s="7"/>
    </row>
    <row r="27" spans="1:6" x14ac:dyDescent="0.2">
      <c r="A27" s="3" t="s">
        <v>16</v>
      </c>
      <c r="B27" s="8" t="s">
        <v>17</v>
      </c>
      <c r="C27" s="5">
        <v>250</v>
      </c>
      <c r="D27" s="33">
        <f>COUNTIF($D$8:$D$12,B27)</f>
        <v>0</v>
      </c>
      <c r="E27" s="5">
        <f t="shared" ref="E27:E44" si="1">SUM(C27*D27*$E$8)</f>
        <v>0</v>
      </c>
      <c r="F27" s="7"/>
    </row>
    <row r="28" spans="1:6" x14ac:dyDescent="0.2">
      <c r="A28" s="8"/>
      <c r="B28" s="8" t="s">
        <v>18</v>
      </c>
      <c r="C28" s="5">
        <v>250</v>
      </c>
      <c r="D28" s="33">
        <f t="shared" ref="D28:D33" si="2">COUNTIF($D$8:$D$12,B28)</f>
        <v>0</v>
      </c>
      <c r="E28" s="5">
        <f t="shared" si="1"/>
        <v>0</v>
      </c>
      <c r="F28" s="7"/>
    </row>
    <row r="29" spans="1:6" x14ac:dyDescent="0.2">
      <c r="A29" s="8"/>
      <c r="B29" s="47" t="s">
        <v>19</v>
      </c>
      <c r="C29" s="5">
        <v>250</v>
      </c>
      <c r="D29" s="33">
        <f t="shared" si="2"/>
        <v>0</v>
      </c>
      <c r="E29" s="5">
        <f t="shared" si="1"/>
        <v>0</v>
      </c>
      <c r="F29" s="7"/>
    </row>
    <row r="30" spans="1:6" x14ac:dyDescent="0.2">
      <c r="A30" s="8"/>
      <c r="B30" s="47" t="s">
        <v>20</v>
      </c>
      <c r="C30" s="5">
        <v>130</v>
      </c>
      <c r="D30" s="33">
        <f t="shared" si="2"/>
        <v>0</v>
      </c>
      <c r="E30" s="5">
        <f t="shared" si="1"/>
        <v>0</v>
      </c>
      <c r="F30" s="7"/>
    </row>
    <row r="31" spans="1:6" x14ac:dyDescent="0.2">
      <c r="A31" s="8"/>
      <c r="B31" s="47" t="s">
        <v>21</v>
      </c>
      <c r="C31" s="5">
        <v>130</v>
      </c>
      <c r="D31" s="33">
        <f t="shared" si="2"/>
        <v>0</v>
      </c>
      <c r="E31" s="5">
        <f t="shared" si="1"/>
        <v>0</v>
      </c>
      <c r="F31" s="7"/>
    </row>
    <row r="32" spans="1:6" x14ac:dyDescent="0.2">
      <c r="A32" s="8"/>
      <c r="B32" s="47" t="s">
        <v>22</v>
      </c>
      <c r="C32" s="5">
        <v>130</v>
      </c>
      <c r="D32" s="33">
        <f t="shared" si="2"/>
        <v>0</v>
      </c>
      <c r="E32" s="5">
        <f t="shared" si="1"/>
        <v>0</v>
      </c>
      <c r="F32" s="7"/>
    </row>
    <row r="33" spans="1:6" x14ac:dyDescent="0.2">
      <c r="A33" s="8"/>
      <c r="B33" s="47" t="s">
        <v>23</v>
      </c>
      <c r="C33" s="5">
        <v>130</v>
      </c>
      <c r="D33" s="33">
        <f t="shared" si="2"/>
        <v>0</v>
      </c>
      <c r="E33" s="5">
        <f t="shared" si="1"/>
        <v>0</v>
      </c>
      <c r="F33" s="7"/>
    </row>
    <row r="34" spans="1:6" ht="8.4499999999999993" customHeight="1" x14ac:dyDescent="0.2">
      <c r="A34" s="8"/>
      <c r="B34" s="48"/>
      <c r="C34" s="5"/>
      <c r="D34" s="6"/>
      <c r="E34" s="5"/>
      <c r="F34" s="7"/>
    </row>
    <row r="35" spans="1:6" x14ac:dyDescent="0.2">
      <c r="A35" s="3" t="s">
        <v>52</v>
      </c>
      <c r="B35" s="47" t="s">
        <v>17</v>
      </c>
      <c r="C35" s="5">
        <v>379</v>
      </c>
      <c r="D35" s="33">
        <f>COUNTIF($D$8:$D$12,B35)</f>
        <v>0</v>
      </c>
      <c r="E35" s="5">
        <f t="shared" si="1"/>
        <v>0</v>
      </c>
      <c r="F35" s="7"/>
    </row>
    <row r="36" spans="1:6" x14ac:dyDescent="0.2">
      <c r="A36" s="3"/>
      <c r="B36" s="47" t="s">
        <v>18</v>
      </c>
      <c r="C36" s="5">
        <v>364</v>
      </c>
      <c r="D36" s="33">
        <f t="shared" ref="D36:D44" si="3">COUNTIF($D$8:$D$12,B36)</f>
        <v>0</v>
      </c>
      <c r="E36" s="5">
        <f t="shared" si="1"/>
        <v>0</v>
      </c>
      <c r="F36" s="7"/>
    </row>
    <row r="37" spans="1:6" x14ac:dyDescent="0.2">
      <c r="A37" s="3"/>
      <c r="B37" s="47" t="s">
        <v>19</v>
      </c>
      <c r="C37" s="5">
        <v>364</v>
      </c>
      <c r="D37" s="33">
        <f t="shared" si="3"/>
        <v>0</v>
      </c>
      <c r="E37" s="5">
        <f t="shared" si="1"/>
        <v>0</v>
      </c>
      <c r="F37" s="7"/>
    </row>
    <row r="38" spans="1:6" x14ac:dyDescent="0.2">
      <c r="A38" s="3"/>
      <c r="B38" s="47" t="s">
        <v>20</v>
      </c>
      <c r="C38" s="5">
        <v>397</v>
      </c>
      <c r="D38" s="33">
        <f t="shared" si="3"/>
        <v>0</v>
      </c>
      <c r="E38" s="5">
        <f t="shared" si="1"/>
        <v>0</v>
      </c>
      <c r="F38" s="7"/>
    </row>
    <row r="39" spans="1:6" x14ac:dyDescent="0.2">
      <c r="A39" s="3"/>
      <c r="B39" s="47" t="s">
        <v>21</v>
      </c>
      <c r="C39" s="5">
        <v>355</v>
      </c>
      <c r="D39" s="33">
        <f t="shared" si="3"/>
        <v>0</v>
      </c>
      <c r="E39" s="5">
        <f t="shared" si="1"/>
        <v>0</v>
      </c>
      <c r="F39" s="7"/>
    </row>
    <row r="40" spans="1:6" x14ac:dyDescent="0.2">
      <c r="A40" s="3"/>
      <c r="B40" s="47" t="s">
        <v>22</v>
      </c>
      <c r="C40" s="5">
        <v>384</v>
      </c>
      <c r="D40" s="33">
        <f t="shared" si="3"/>
        <v>0</v>
      </c>
      <c r="E40" s="5">
        <f t="shared" si="1"/>
        <v>0</v>
      </c>
      <c r="F40" s="7"/>
    </row>
    <row r="41" spans="1:6" x14ac:dyDescent="0.2">
      <c r="A41" s="3"/>
      <c r="B41" s="47" t="s">
        <v>23</v>
      </c>
      <c r="C41" s="5">
        <v>428</v>
      </c>
      <c r="D41" s="33">
        <f t="shared" si="3"/>
        <v>0</v>
      </c>
      <c r="E41" s="5">
        <f t="shared" si="1"/>
        <v>0</v>
      </c>
      <c r="F41" s="7"/>
    </row>
    <row r="42" spans="1:6" ht="6" customHeight="1" x14ac:dyDescent="0.2">
      <c r="A42" s="3"/>
      <c r="B42" s="47"/>
      <c r="C42" s="5"/>
      <c r="D42" s="33"/>
      <c r="E42" s="5"/>
      <c r="F42" s="7"/>
    </row>
    <row r="43" spans="1:6" x14ac:dyDescent="0.2">
      <c r="A43" s="3" t="s">
        <v>44</v>
      </c>
      <c r="B43" s="47" t="s">
        <v>20</v>
      </c>
      <c r="C43" s="5">
        <v>110</v>
      </c>
      <c r="D43" s="33">
        <f t="shared" si="3"/>
        <v>0</v>
      </c>
      <c r="E43" s="5">
        <f t="shared" si="1"/>
        <v>0</v>
      </c>
      <c r="F43" s="7"/>
    </row>
    <row r="44" spans="1:6" x14ac:dyDescent="0.2">
      <c r="A44" s="3"/>
      <c r="B44" s="47" t="s">
        <v>21</v>
      </c>
      <c r="C44" s="5">
        <v>110</v>
      </c>
      <c r="D44" s="33">
        <f t="shared" si="3"/>
        <v>0</v>
      </c>
      <c r="E44" s="5">
        <f t="shared" si="1"/>
        <v>0</v>
      </c>
      <c r="F44" s="7"/>
    </row>
    <row r="45" spans="1:6" x14ac:dyDescent="0.2">
      <c r="A45" s="49"/>
      <c r="B45" s="50"/>
      <c r="C45" s="51"/>
      <c r="D45" s="52"/>
      <c r="E45" s="51"/>
      <c r="F45" s="7"/>
    </row>
    <row r="46" spans="1:6" x14ac:dyDescent="0.2">
      <c r="A46" s="3" t="s">
        <v>24</v>
      </c>
      <c r="B46" s="47" t="s">
        <v>21</v>
      </c>
      <c r="C46" s="5">
        <v>210</v>
      </c>
      <c r="D46" s="33">
        <f>COUNTIF($D$8:$D$12,B46)</f>
        <v>0</v>
      </c>
      <c r="E46" s="5">
        <f>C46*D46*$E$8</f>
        <v>0</v>
      </c>
      <c r="F46" s="7"/>
    </row>
    <row r="47" spans="1:6" x14ac:dyDescent="0.2">
      <c r="A47" s="3" t="s">
        <v>24</v>
      </c>
      <c r="B47" s="47" t="s">
        <v>22</v>
      </c>
      <c r="C47" s="5">
        <v>240</v>
      </c>
      <c r="D47" s="33">
        <f>COUNTIF($D$8:$D$12,B47)</f>
        <v>0</v>
      </c>
      <c r="E47" s="5">
        <f t="shared" ref="E47:E48" si="4">C47*D47*$E$8</f>
        <v>0</v>
      </c>
      <c r="F47" s="7"/>
    </row>
    <row r="48" spans="1:6" x14ac:dyDescent="0.2">
      <c r="A48" s="3" t="s">
        <v>24</v>
      </c>
      <c r="B48" s="47" t="s">
        <v>23</v>
      </c>
      <c r="C48" s="5">
        <v>240</v>
      </c>
      <c r="D48" s="33">
        <f>COUNTIF($D$8:$D$12,B48)</f>
        <v>0</v>
      </c>
      <c r="E48" s="5">
        <f t="shared" si="4"/>
        <v>0</v>
      </c>
      <c r="F48" s="7"/>
    </row>
    <row r="49" spans="1:6" ht="8.4499999999999993" customHeight="1" x14ac:dyDescent="0.2">
      <c r="A49" s="8"/>
      <c r="B49" s="48"/>
      <c r="C49" s="5"/>
      <c r="D49" s="33"/>
      <c r="E49" s="5"/>
      <c r="F49" s="7"/>
    </row>
    <row r="50" spans="1:6" x14ac:dyDescent="0.2">
      <c r="A50" s="3" t="s">
        <v>53</v>
      </c>
      <c r="B50" s="47" t="s">
        <v>21</v>
      </c>
      <c r="C50" s="5">
        <v>375</v>
      </c>
      <c r="D50" s="33">
        <f>COUNTIF($D$8:$D$12,B50)</f>
        <v>0</v>
      </c>
      <c r="E50" s="5">
        <f t="shared" ref="E50:E52" si="5">C50*D50*$E$8</f>
        <v>0</v>
      </c>
      <c r="F50" s="7"/>
    </row>
    <row r="51" spans="1:6" x14ac:dyDescent="0.2">
      <c r="A51" s="3" t="s">
        <v>53</v>
      </c>
      <c r="B51" s="47" t="s">
        <v>22</v>
      </c>
      <c r="C51" s="5">
        <v>290</v>
      </c>
      <c r="D51" s="33">
        <f t="shared" ref="D51:D52" si="6">COUNTIF($D$8:$D$12,B51)</f>
        <v>0</v>
      </c>
      <c r="E51" s="5">
        <f t="shared" si="5"/>
        <v>0</v>
      </c>
      <c r="F51" s="7"/>
    </row>
    <row r="52" spans="1:6" x14ac:dyDescent="0.2">
      <c r="A52" s="3" t="s">
        <v>53</v>
      </c>
      <c r="B52" s="47" t="s">
        <v>23</v>
      </c>
      <c r="C52" s="5">
        <v>290</v>
      </c>
      <c r="D52" s="33">
        <f t="shared" si="6"/>
        <v>0</v>
      </c>
      <c r="E52" s="5">
        <f t="shared" si="5"/>
        <v>0</v>
      </c>
      <c r="F52" s="7"/>
    </row>
    <row r="53" spans="1:6" ht="9.6" customHeight="1" x14ac:dyDescent="0.2">
      <c r="A53" s="3"/>
      <c r="B53" s="47"/>
      <c r="C53" s="5"/>
      <c r="D53" s="33"/>
      <c r="E53" s="5"/>
      <c r="F53" s="7"/>
    </row>
    <row r="54" spans="1:6" ht="26.25" customHeight="1" thickBot="1" x14ac:dyDescent="0.25">
      <c r="A54" s="124" t="s">
        <v>54</v>
      </c>
      <c r="B54" s="125"/>
      <c r="C54" s="125"/>
      <c r="D54" s="105"/>
      <c r="E54" s="5"/>
      <c r="F54" s="7"/>
    </row>
    <row r="55" spans="1:6" s="73" customFormat="1" ht="25.9" customHeight="1" thickBot="1" x14ac:dyDescent="0.25">
      <c r="A55" s="91"/>
      <c r="B55" s="119" t="s">
        <v>47</v>
      </c>
      <c r="C55" s="120"/>
      <c r="D55" s="121"/>
      <c r="E55" s="92">
        <f>SUM(E15:E54)</f>
        <v>0</v>
      </c>
      <c r="F55" s="74"/>
    </row>
    <row r="56" spans="1:6" s="57" customFormat="1" ht="9" customHeight="1" thickBot="1" x14ac:dyDescent="0.3">
      <c r="A56" s="54"/>
      <c r="B56" s="55"/>
      <c r="C56" s="56"/>
      <c r="D56" s="56"/>
      <c r="E56" s="25"/>
      <c r="F56" s="25"/>
    </row>
    <row r="57" spans="1:6" ht="31.5" thickTop="1" thickBot="1" x14ac:dyDescent="0.3">
      <c r="A57" s="104" t="s">
        <v>25</v>
      </c>
      <c r="B57" s="81" t="s">
        <v>43</v>
      </c>
      <c r="C57" s="58"/>
      <c r="D57" s="59"/>
      <c r="E57" s="96" t="s">
        <v>26</v>
      </c>
      <c r="F57" s="60"/>
    </row>
    <row r="58" spans="1:6" ht="15.75" thickTop="1" x14ac:dyDescent="0.2">
      <c r="B58" s="61" t="s">
        <v>27</v>
      </c>
      <c r="C58" s="62"/>
      <c r="D58" s="63"/>
      <c r="E58" s="64"/>
      <c r="F58" s="65"/>
    </row>
    <row r="59" spans="1:6" ht="15.75" thickBot="1" x14ac:dyDescent="0.25">
      <c r="B59" s="66" t="s">
        <v>28</v>
      </c>
      <c r="C59" s="67"/>
      <c r="D59" s="68"/>
      <c r="E59" s="69"/>
      <c r="F59" s="65"/>
    </row>
    <row r="60" spans="1:6" ht="11.45" customHeight="1" thickTop="1" thickBot="1" x14ac:dyDescent="0.25">
      <c r="B60" s="70"/>
      <c r="C60" s="57"/>
      <c r="D60" s="71"/>
      <c r="E60" s="65"/>
      <c r="F60" s="65"/>
    </row>
    <row r="61" spans="1:6" s="97" customFormat="1" ht="18.75" thickBot="1" x14ac:dyDescent="0.3">
      <c r="B61" s="98" t="s">
        <v>29</v>
      </c>
      <c r="C61" s="99"/>
      <c r="D61" s="100"/>
      <c r="E61" s="101">
        <f>E55-E58+E59</f>
        <v>0</v>
      </c>
      <c r="F61" s="102"/>
    </row>
    <row r="62" spans="1:6" s="57" customFormat="1" ht="16.5" customHeight="1" x14ac:dyDescent="0.25">
      <c r="A62" s="75"/>
      <c r="B62" s="75"/>
      <c r="D62" s="71"/>
      <c r="E62" s="72"/>
      <c r="F62" s="65"/>
    </row>
    <row r="63" spans="1:6" s="57" customFormat="1" ht="5.45" customHeight="1" x14ac:dyDescent="0.25">
      <c r="A63" s="75"/>
      <c r="B63" s="76"/>
      <c r="C63" s="76"/>
      <c r="D63" s="76"/>
      <c r="E63" s="74"/>
      <c r="F63" s="74"/>
    </row>
    <row r="64" spans="1:6" ht="13.9" customHeight="1" thickBot="1" x14ac:dyDescent="0.25">
      <c r="E64" s="1" t="s">
        <v>30</v>
      </c>
    </row>
    <row r="65" spans="1:6" ht="15.75" x14ac:dyDescent="0.25">
      <c r="A65" s="82" t="s">
        <v>31</v>
      </c>
      <c r="B65" s="83" t="s">
        <v>32</v>
      </c>
      <c r="C65" s="84"/>
      <c r="D65" s="93" t="s">
        <v>33</v>
      </c>
      <c r="E65" s="78">
        <f>E61/40</f>
        <v>0</v>
      </c>
      <c r="F65" s="25"/>
    </row>
    <row r="66" spans="1:6" ht="15.75" x14ac:dyDescent="0.25">
      <c r="A66" s="89" t="s">
        <v>34</v>
      </c>
      <c r="B66" s="85" t="s">
        <v>35</v>
      </c>
      <c r="C66" s="86"/>
      <c r="D66" s="94" t="s">
        <v>36</v>
      </c>
      <c r="E66" s="79">
        <f>E61/20</f>
        <v>0</v>
      </c>
      <c r="F66" s="25"/>
    </row>
    <row r="67" spans="1:6" ht="15.75" x14ac:dyDescent="0.25">
      <c r="A67" s="89" t="s">
        <v>37</v>
      </c>
      <c r="B67" s="85" t="s">
        <v>38</v>
      </c>
      <c r="C67" s="86"/>
      <c r="D67" s="94" t="s">
        <v>39</v>
      </c>
      <c r="E67" s="79">
        <f>E61/10</f>
        <v>0</v>
      </c>
      <c r="F67" s="25"/>
    </row>
    <row r="68" spans="1:6" ht="16.5" thickBot="1" x14ac:dyDescent="0.3">
      <c r="A68" s="90"/>
      <c r="B68" s="87" t="s">
        <v>40</v>
      </c>
      <c r="C68" s="88"/>
      <c r="D68" s="95" t="s">
        <v>41</v>
      </c>
      <c r="E68" s="80">
        <f>E61/4</f>
        <v>0</v>
      </c>
      <c r="F68" s="25"/>
    </row>
    <row r="69" spans="1:6" ht="3.6" customHeight="1" x14ac:dyDescent="0.2"/>
    <row r="70" spans="1:6" x14ac:dyDescent="0.2">
      <c r="A70" s="109" t="s">
        <v>42</v>
      </c>
    </row>
    <row r="72" spans="1:6" x14ac:dyDescent="0.2">
      <c r="B72" s="103"/>
    </row>
    <row r="73" spans="1:6" x14ac:dyDescent="0.2">
      <c r="B73" s="103"/>
    </row>
    <row r="74" spans="1:6" x14ac:dyDescent="0.2">
      <c r="B74" s="103"/>
    </row>
  </sheetData>
  <sheetProtection sheet="1" formatCells="0" selectLockedCells="1"/>
  <mergeCells count="6">
    <mergeCell ref="B6:E6"/>
    <mergeCell ref="B2:E2"/>
    <mergeCell ref="B55:D55"/>
    <mergeCell ref="B4:E4"/>
    <mergeCell ref="B5:E5"/>
    <mergeCell ref="A54:C54"/>
  </mergeCells>
  <dataValidations xWindow="1206" yWindow="521" count="1">
    <dataValidation type="list" allowBlank="1" showInputMessage="1" showErrorMessage="1" errorTitle="Year Level Entry Required" error="Select the Year Level from the drop down box provided" promptTitle="Use the Drop Arrow" prompt="Select the Year Level" sqref="D8:D12" xr:uid="{00000000-0002-0000-0000-000000000000}">
      <formula1>$B$35:$B$41</formula1>
    </dataValidation>
  </dataValidations>
  <hyperlinks>
    <hyperlink ref="A70" r:id="rId1" xr:uid="{00000000-0004-0000-0000-000000000000}"/>
  </hyperlinks>
  <printOptions horizontalCentered="1"/>
  <pageMargins left="0.23622047244094491" right="0.23622047244094491" top="0.15748031496062992" bottom="0.15748031496062992" header="0.31496062992125984" footer="0.31496062992125984"/>
  <pageSetup paperSize="9" scale="70" orientation="portrait" r:id="rId2"/>
  <ignoredErrors>
    <ignoredError sqref="D27:D31 D35:D39 D41 D33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F47E4-90AE-4FE5-8925-07FE20D5DDA0}">
  <dimension ref="A1"/>
  <sheetViews>
    <sheetView workbookViewId="0">
      <selection sqref="A1:A1048576"/>
    </sheetView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B49CD5F140514997D6A1ABCCCC3AC1" ma:contentTypeVersion="2" ma:contentTypeDescription="Create a new document." ma:contentTypeScope="" ma:versionID="0f30edeefa51186f52226657105fed6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7495c11f9cb744321fa7fed5f64acf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A0C676-48DF-42A5-9FA5-AE64073E8BCA}"/>
</file>

<file path=customXml/itemProps2.xml><?xml version="1.0" encoding="utf-8"?>
<ds:datastoreItem xmlns:ds="http://schemas.openxmlformats.org/officeDocument/2006/customXml" ds:itemID="{3B42D0B0-7F94-4E7B-94F4-C1C97F76B8B2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16858912-EA38-4A86-B68D-B23FE883B35C}">
  <ds:schemaRefs>
    <ds:schemaRef ds:uri="http://purl.org/dc/dcmitype/"/>
    <ds:schemaRef ds:uri="http://schemas.microsoft.com/office/infopath/2007/PartnerControls"/>
    <ds:schemaRef ds:uri="4925f9ad-e1cf-4920-821a-449ee2c88f92"/>
    <ds:schemaRef ds:uri="http://schemas.microsoft.com/office/2006/documentManagement/types"/>
    <ds:schemaRef ds:uri="http://purl.org/dc/elements/1.1/"/>
    <ds:schemaRef ds:uri="http://schemas.microsoft.com/office/2006/metadata/properties"/>
    <ds:schemaRef ds:uri="5104df50-7835-4301-a56f-e6743573b0b5"/>
    <ds:schemaRef ds:uri="http://purl.org/dc/terms/"/>
    <ds:schemaRef ds:uri="http://schemas.openxmlformats.org/package/2006/metadata/core-properties"/>
    <ds:schemaRef ds:uri="http://www.w3.org/XML/1998/namespace"/>
    <ds:schemaRef ds:uri="ccc39b45-a361-4977-804d-a708ef9411df"/>
    <ds:schemaRef ds:uri="28b055e7-205a-4448-bb44-ae9b023f5265"/>
  </ds:schemaRefs>
</ds:datastoreItem>
</file>

<file path=customXml/itemProps4.xml><?xml version="1.0" encoding="utf-8"?>
<ds:datastoreItem xmlns:ds="http://schemas.openxmlformats.org/officeDocument/2006/customXml" ds:itemID="{845FB21A-FD49-42F4-851D-F4B03E35F78E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FAF36A37-915D-4856-8BBE-BFA50FE2EF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Fee Calculation 2024</vt:lpstr>
      <vt:lpstr>Sheet1</vt:lpstr>
      <vt:lpstr>'Fee Calculation 2024'!Print_Area</vt:lpstr>
    </vt:vector>
  </TitlesOfParts>
  <Manager/>
  <Company>St. Joseph's College, Gregory Terrace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dcoetzee</dc:creator>
  <cp:keywords/>
  <dc:description/>
  <cp:lastModifiedBy>Michelle Ford</cp:lastModifiedBy>
  <cp:revision/>
  <cp:lastPrinted>2023-10-30T22:04:21Z</cp:lastPrinted>
  <dcterms:created xsi:type="dcterms:W3CDTF">2013-07-05T04:58:52Z</dcterms:created>
  <dcterms:modified xsi:type="dcterms:W3CDTF">2023-10-30T22:04:41Z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  <property fmtid="{D5CDD505-2E9C-101B-9397-08002B2CF9AE}" pid="3" name="ContentTypeId">
    <vt:lpwstr>0x01010018B49CD5F140514997D6A1ABCCCC3AC1</vt:lpwstr>
  </property>
  <property fmtid="{D5CDD505-2E9C-101B-9397-08002B2CF9AE}" pid="4" name="Order">
    <vt:r8>3000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AuthorIds_UIVersion_35840">
    <vt:lpwstr>57</vt:lpwstr>
  </property>
  <property fmtid="{D5CDD505-2E9C-101B-9397-08002B2CF9AE}" pid="9" name="MediaServiceImageTags">
    <vt:lpwstr/>
  </property>
  <property fmtid="{D5CDD505-2E9C-101B-9397-08002B2CF9AE}" pid="10" name="_SourceUrl">
    <vt:lpwstr/>
  </property>
  <property fmtid="{D5CDD505-2E9C-101B-9397-08002B2CF9AE}" pid="11" name="_SharedFileIndex">
    <vt:lpwstr/>
  </property>
</Properties>
</file>